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Flujo 13 semanas" sheetId="2" state="visible" r:id="rId2"/>
    <sheet xmlns:r="http://schemas.openxmlformats.org/officeDocument/2006/relationships" name="Presupuesto 2027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dd-mmm-yyyy"/>
    <numFmt numFmtId="165" formatCode="#,##0;[Red]-#,##0"/>
    <numFmt numFmtId="166" formatCode="dd-mmm"/>
    <numFmt numFmtId="167" formatCode="0.0%"/>
  </numFmts>
  <fonts count="6">
    <font>
      <name val="Calibri"/>
      <family val="2"/>
      <color theme="1"/>
      <sz val="11"/>
      <scheme val="minor"/>
    </font>
    <font>
      <b val="1"/>
      <color rgb="00015D4C"/>
      <sz val="15"/>
    </font>
    <font>
      <b val="1"/>
      <color rgb="00FFFFFF"/>
    </font>
    <font>
      <i val="1"/>
      <color rgb="005C6B66"/>
    </font>
    <font>
      <b val="1"/>
      <color rgb="00015D4C"/>
    </font>
    <font>
      <b val="1"/>
    </font>
  </fonts>
  <fills count="5">
    <fill>
      <patternFill/>
    </fill>
    <fill>
      <patternFill patternType="gray125"/>
    </fill>
    <fill>
      <patternFill patternType="solid">
        <fgColor rgb="00FFF6DC"/>
      </patternFill>
    </fill>
    <fill>
      <patternFill patternType="solid">
        <fgColor rgb="00015D4C"/>
      </patternFill>
    </fill>
    <fill>
      <patternFill patternType="solid">
        <fgColor rgb="00E6EFEC"/>
      </patternFill>
    </fill>
  </fills>
  <borders count="2">
    <border>
      <left/>
      <right/>
      <top/>
      <bottom/>
      <diagonal/>
    </border>
    <border>
      <left style="thin">
        <color rgb="00D6E0DC"/>
      </left>
      <right style="thin">
        <color rgb="00D6E0DC"/>
      </right>
      <top style="thin">
        <color rgb="00D6E0DC"/>
      </top>
      <bottom style="thin">
        <color rgb="00D6E0DC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0" fillId="2" borderId="1" pivotButton="0" quotePrefix="0" xfId="0"/>
    <xf numFmtId="164" fontId="0" fillId="2" borderId="1" pivotButton="0" quotePrefix="0" xfId="0"/>
    <xf numFmtId="165" fontId="0" fillId="2" borderId="1" pivotButton="0" quotePrefix="0" xfId="0"/>
    <xf numFmtId="0" fontId="2" fillId="3" borderId="0" applyAlignment="1" pivotButton="0" quotePrefix="0" xfId="0">
      <alignment horizontal="center" wrapText="1"/>
    </xf>
    <xf numFmtId="0" fontId="3" fillId="0" borderId="0" pivotButton="0" quotePrefix="0" xfId="0"/>
    <xf numFmtId="166" fontId="0" fillId="0" borderId="0" pivotButton="0" quotePrefix="0" xfId="0"/>
    <xf numFmtId="0" fontId="4" fillId="0" borderId="0" pivotButton="0" quotePrefix="0" xfId="0"/>
    <xf numFmtId="165" fontId="0" fillId="0" borderId="0" pivotButton="0" quotePrefix="0" xfId="0"/>
    <xf numFmtId="0" fontId="5" fillId="0" borderId="0" pivotButton="0" quotePrefix="0" xfId="0"/>
    <xf numFmtId="165" fontId="5" fillId="4" borderId="0" pivotButton="0" quotePrefix="0" xfId="0"/>
    <xf numFmtId="165" fontId="5" fillId="0" borderId="0" pivotButton="0" quotePrefix="0" xfId="0"/>
    <xf numFmtId="0" fontId="2" fillId="3" borderId="0" applyAlignment="1" pivotButton="0" quotePrefix="0" xfId="0">
      <alignment horizontal="center"/>
    </xf>
    <xf numFmtId="0" fontId="0" fillId="0" borderId="1" pivotButton="0" quotePrefix="0" xfId="0"/>
    <xf numFmtId="167" fontId="0" fillId="2" borderId="1" pivotButton="0" quotePrefix="0" xfId="0"/>
    <xf numFmtId="0" fontId="2" fillId="3" borderId="0" pivotButton="0" quotePrefix="0" xfId="0"/>
    <xf numFmtId="165" fontId="0" fillId="0" borderId="1" pivotButton="0" quotePrefix="0" xfId="0"/>
    <xf numFmtId="165" fontId="5" fillId="4" borderId="1" pivotButton="0" quotePrefix="0" xfId="0"/>
    <xf numFmtId="167" fontId="0" fillId="0" borderId="1" pivotButton="0" quotePrefix="0" xfId="0"/>
    <xf numFmtId="2" fontId="0" fillId="0" borderId="1" pivotButton="0" quotePrefix="0" xfId="0"/>
  </cellXfs>
  <cellStyles count="1">
    <cellStyle name="Normal" xfId="0" builtinId="0" hidden="0"/>
  </cellStyles>
  <dxfs count="1">
    <dxf>
      <font>
        <b val="1"/>
        <color rgb="009C0006"/>
      </font>
      <fill>
        <patternFill patternType="solid">
          <fgColor rgb="00F4C7C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Saldo final proyectado</a:t>
            </a:r>
          </a:p>
        </rich>
      </tx>
    </title>
    <plotArea>
      <lineChart>
        <grouping val="standard"/>
        <ser>
          <idx val="0"/>
          <order val="0"/>
          <tx>
            <strRef>
              <f>'Flujo 13 semanas'!A30</f>
            </strRef>
          </tx>
          <spPr>
            <a:ln xmlns:a="http://schemas.openxmlformats.org/drawingml/2006/main">
              <a:solidFill>
                <a:srgbClr val="015D4C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'Flujo 13 semanas'!$B$8:$N$8</f>
            </numRef>
          </cat>
          <val>
            <numRef>
              <f>'Flujo 13 semanas'!$B$30:$N$30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USD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31</row>
      <rowOff>0</rowOff>
    </from>
    <ext cx="792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130" customWidth="1" min="1" max="1"/>
  </cols>
  <sheetData>
    <row r="1">
      <c r="A1" s="1" t="inlineStr">
        <is>
          <t>Plantilla gerencial · Strategic Leverage Partner</t>
        </is>
      </c>
    </row>
    <row r="2">
      <c r="A2" t="inlineStr"/>
    </row>
    <row r="3">
      <c r="A3" t="inlineStr">
        <is>
          <t>Celdas amarillas = datos que tú ingresas. Celdas verdes o blancas = fórmulas (no las borres).</t>
        </is>
      </c>
    </row>
    <row r="4">
      <c r="A4" t="inlineStr"/>
    </row>
    <row r="5">
      <c r="A5" t="inlineStr">
        <is>
          <t>Hoja «Flujo 13 semanas»: ingresa el saldo inicial, la fecha del primer lunes y los cobros y pagos esperados de cada semana.</t>
        </is>
      </c>
    </row>
    <row r="6">
      <c r="A6" t="inlineStr">
        <is>
          <t>La fila «Saldo final» se pinta de rojo cuando cae por debajo del saldo mínimo que definas. Ese es el aviso para actuar con tiempo:</t>
        </is>
      </c>
    </row>
    <row r="7">
      <c r="A7" t="inlineStr">
        <is>
          <t xml:space="preserve">   negociar plazos con proveedores, acelerar la cobranza, postergar inversiones o gestionar una línea de crédito.</t>
        </is>
      </c>
    </row>
    <row r="8">
      <c r="A8" t="inlineStr"/>
    </row>
    <row r="9">
      <c r="A9" t="inlineStr">
        <is>
          <t>Hoja «Presupuesto 2027»: ingresa las ventas y costos base y ajusta solo los supuestos de cada escenario (pesimista, base, optimista).</t>
        </is>
      </c>
    </row>
    <row r="10">
      <c r="A10" t="inlineStr">
        <is>
          <t>Regla práctica: toda inversión de 2027 debe resistir el escenario pesimista.</t>
        </is>
      </c>
    </row>
    <row r="11">
      <c r="A11" t="inlineStr"/>
    </row>
    <row r="12">
      <c r="A12" t="inlineStr">
        <is>
          <t>¿Quieres que la revisemos contigo? WhatsApp +593 99 572 8488 · strategicleverage.partners · Quito · Guayaquil · Cuenca</t>
        </is>
      </c>
    </row>
    <row r="13">
      <c r="A13" t="inlineStr">
        <is>
          <t>Documento informativo; no sustituye una asesoría sobre el caso concreto de tu empresa.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34"/>
  <sheetViews>
    <sheetView workbookViewId="0">
      <pane xSplit="1" ySplit="9" topLeftCell="B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0" customWidth="1" min="1" max="1"/>
    <col width="12.5" customWidth="1" min="2" max="2"/>
    <col width="12.5" customWidth="1" min="3" max="3"/>
    <col width="12.5" customWidth="1" min="4" max="4"/>
    <col width="12.5" customWidth="1" min="5" max="5"/>
    <col width="12.5" customWidth="1" min="6" max="6"/>
    <col width="12.5" customWidth="1" min="7" max="7"/>
    <col width="12.5" customWidth="1" min="8" max="8"/>
    <col width="12.5" customWidth="1" min="9" max="9"/>
    <col width="12.5" customWidth="1" min="10" max="10"/>
    <col width="12.5" customWidth="1" min="11" max="11"/>
    <col width="12.5" customWidth="1" min="12" max="12"/>
    <col width="12.5" customWidth="1" min="13" max="13"/>
    <col width="12.5" customWidth="1" min="14" max="14"/>
    <col width="12.5" customWidth="1" min="15" max="15"/>
  </cols>
  <sheetData>
    <row r="1">
      <c r="A1" s="1" t="inlineStr">
        <is>
          <t>Flujo de caja proyectado · 13 semanas</t>
        </is>
      </c>
    </row>
    <row r="3">
      <c r="A3" t="inlineStr">
        <is>
          <t>Empresa</t>
        </is>
      </c>
      <c r="B3" s="2" t="inlineStr">
        <is>
          <t>(nombre)</t>
        </is>
      </c>
    </row>
    <row r="4">
      <c r="A4" t="inlineStr">
        <is>
          <t>Primer lunes</t>
        </is>
      </c>
      <c r="B4" s="3">
        <f>DATE(2026,11,2)</f>
        <v/>
      </c>
    </row>
    <row r="5">
      <c r="A5" t="inlineStr">
        <is>
          <t>Saldo inicial de caja (USD)</t>
        </is>
      </c>
      <c r="B5" s="4" t="n">
        <v>25000</v>
      </c>
    </row>
    <row r="6">
      <c r="A6" t="inlineStr">
        <is>
          <t>Saldo mínimo deseado (USD)</t>
        </is>
      </c>
      <c r="B6" s="4" t="n">
        <v>8000</v>
      </c>
    </row>
    <row r="8">
      <c r="A8" s="5" t="inlineStr">
        <is>
          <t>Concepto</t>
        </is>
      </c>
      <c r="B8" s="5" t="inlineStr">
        <is>
          <t>Semana 1</t>
        </is>
      </c>
      <c r="C8" s="5" t="inlineStr">
        <is>
          <t>Semana 2</t>
        </is>
      </c>
      <c r="D8" s="5" t="inlineStr">
        <is>
          <t>Semana 3</t>
        </is>
      </c>
      <c r="E8" s="5" t="inlineStr">
        <is>
          <t>Semana 4</t>
        </is>
      </c>
      <c r="F8" s="5" t="inlineStr">
        <is>
          <t>Semana 5</t>
        </is>
      </c>
      <c r="G8" s="5" t="inlineStr">
        <is>
          <t>Semana 6</t>
        </is>
      </c>
      <c r="H8" s="5" t="inlineStr">
        <is>
          <t>Semana 7</t>
        </is>
      </c>
      <c r="I8" s="5" t="inlineStr">
        <is>
          <t>Semana 8</t>
        </is>
      </c>
      <c r="J8" s="5" t="inlineStr">
        <is>
          <t>Semana 9</t>
        </is>
      </c>
      <c r="K8" s="5" t="inlineStr">
        <is>
          <t>Semana 10</t>
        </is>
      </c>
      <c r="L8" s="5" t="inlineStr">
        <is>
          <t>Semana 11</t>
        </is>
      </c>
      <c r="M8" s="5" t="inlineStr">
        <is>
          <t>Semana 12</t>
        </is>
      </c>
      <c r="N8" s="5" t="inlineStr">
        <is>
          <t>Semana 13</t>
        </is>
      </c>
      <c r="O8" s="5" t="inlineStr">
        <is>
          <t>Total 13 semanas</t>
        </is>
      </c>
    </row>
    <row r="9">
      <c r="A9" s="6" t="inlineStr">
        <is>
          <t>Inicio de semana</t>
        </is>
      </c>
      <c r="B9" s="7">
        <f>$B$4+0</f>
        <v/>
      </c>
      <c r="C9" s="7">
        <f>$B$4+7</f>
        <v/>
      </c>
      <c r="D9" s="7">
        <f>$B$4+14</f>
        <v/>
      </c>
      <c r="E9" s="7">
        <f>$B$4+21</f>
        <v/>
      </c>
      <c r="F9" s="7">
        <f>$B$4+28</f>
        <v/>
      </c>
      <c r="G9" s="7">
        <f>$B$4+35</f>
        <v/>
      </c>
      <c r="H9" s="7">
        <f>$B$4+42</f>
        <v/>
      </c>
      <c r="I9" s="7">
        <f>$B$4+49</f>
        <v/>
      </c>
      <c r="J9" s="7">
        <f>$B$4+56</f>
        <v/>
      </c>
      <c r="K9" s="7">
        <f>$B$4+63</f>
        <v/>
      </c>
      <c r="L9" s="7">
        <f>$B$4+70</f>
        <v/>
      </c>
      <c r="M9" s="7">
        <f>$B$4+77</f>
        <v/>
      </c>
      <c r="N9" s="7">
        <f>$B$4+84</f>
        <v/>
      </c>
    </row>
    <row r="10">
      <c r="A10" s="8" t="inlineStr">
        <is>
          <t>INGRESOS</t>
        </is>
      </c>
    </row>
    <row r="11">
      <c r="A11" t="inlineStr">
        <is>
          <t>Cobros a clientes (cartera)</t>
        </is>
      </c>
      <c r="B11" s="4" t="n">
        <v>13000</v>
      </c>
      <c r="C11" s="4" t="n">
        <v>13000</v>
      </c>
      <c r="D11" s="4" t="n">
        <v>13000</v>
      </c>
      <c r="E11" s="4" t="n">
        <v>13000</v>
      </c>
      <c r="F11" s="4" t="n">
        <v>13000</v>
      </c>
      <c r="G11" s="4" t="n">
        <v>13000</v>
      </c>
      <c r="H11" s="4" t="n">
        <v>13000</v>
      </c>
      <c r="I11" s="4" t="n">
        <v>13000</v>
      </c>
      <c r="J11" s="4" t="n">
        <v>3000</v>
      </c>
      <c r="K11" s="4" t="n">
        <v>13000</v>
      </c>
      <c r="L11" s="4" t="n">
        <v>13000</v>
      </c>
      <c r="M11" s="4" t="n">
        <v>13000</v>
      </c>
      <c r="N11" s="4" t="n">
        <v>13000</v>
      </c>
      <c r="O11" s="9">
        <f>SUM(B11:N11)</f>
        <v/>
      </c>
    </row>
    <row r="12">
      <c r="A12" t="inlineStr">
        <is>
          <t>Ventas de contado</t>
        </is>
      </c>
      <c r="B12" s="4" t="n">
        <v>4500</v>
      </c>
      <c r="C12" s="4" t="n">
        <v>4500</v>
      </c>
      <c r="D12" s="4" t="n">
        <v>4500</v>
      </c>
      <c r="E12" s="4" t="n">
        <v>4500</v>
      </c>
      <c r="F12" s="4" t="n">
        <v>4500</v>
      </c>
      <c r="G12" s="4" t="n">
        <v>4500</v>
      </c>
      <c r="H12" s="4" t="n">
        <v>4500</v>
      </c>
      <c r="I12" s="4" t="n">
        <v>4500</v>
      </c>
      <c r="J12" s="4" t="n">
        <v>4500</v>
      </c>
      <c r="K12" s="4" t="n">
        <v>4500</v>
      </c>
      <c r="L12" s="4" t="n">
        <v>4500</v>
      </c>
      <c r="M12" s="4" t="n">
        <v>4500</v>
      </c>
      <c r="N12" s="4" t="n">
        <v>4500</v>
      </c>
      <c r="O12" s="9">
        <f>SUM(B12:N12)</f>
        <v/>
      </c>
    </row>
    <row r="13">
      <c r="A13" t="inlineStr">
        <is>
          <t>Otros ingresos</t>
        </is>
      </c>
      <c r="B13" s="4" t="n">
        <v>0</v>
      </c>
      <c r="C13" s="4" t="n">
        <v>0</v>
      </c>
      <c r="D13" s="4" t="n">
        <v>0</v>
      </c>
      <c r="E13" s="4" t="n">
        <v>0</v>
      </c>
      <c r="F13" s="4" t="n">
        <v>0</v>
      </c>
      <c r="G13" s="4" t="n">
        <v>0</v>
      </c>
      <c r="H13" s="4" t="n">
        <v>0</v>
      </c>
      <c r="I13" s="4" t="n">
        <v>0</v>
      </c>
      <c r="J13" s="4" t="n">
        <v>0</v>
      </c>
      <c r="K13" s="4" t="n">
        <v>0</v>
      </c>
      <c r="L13" s="4" t="n">
        <v>0</v>
      </c>
      <c r="M13" s="4" t="n">
        <v>0</v>
      </c>
      <c r="N13" s="4" t="n">
        <v>0</v>
      </c>
      <c r="O13" s="9">
        <f>SUM(B13:N13)</f>
        <v/>
      </c>
    </row>
    <row r="14">
      <c r="A14" t="inlineStr">
        <is>
          <t>Préstamos recibidos</t>
        </is>
      </c>
      <c r="B14" s="4" t="n">
        <v>0</v>
      </c>
      <c r="C14" s="4" t="n">
        <v>0</v>
      </c>
      <c r="D14" s="4" t="n">
        <v>0</v>
      </c>
      <c r="E14" s="4" t="n">
        <v>0</v>
      </c>
      <c r="F14" s="4" t="n">
        <v>0</v>
      </c>
      <c r="G14" s="4" t="n">
        <v>0</v>
      </c>
      <c r="H14" s="4" t="n">
        <v>0</v>
      </c>
      <c r="I14" s="4" t="n">
        <v>0</v>
      </c>
      <c r="J14" s="4" t="n">
        <v>0</v>
      </c>
      <c r="K14" s="4" t="n">
        <v>0</v>
      </c>
      <c r="L14" s="4" t="n">
        <v>0</v>
      </c>
      <c r="M14" s="4" t="n">
        <v>0</v>
      </c>
      <c r="N14" s="4" t="n">
        <v>0</v>
      </c>
      <c r="O14" s="9">
        <f>SUM(B14:N14)</f>
        <v/>
      </c>
    </row>
    <row r="15">
      <c r="A15" s="10" t="inlineStr">
        <is>
          <t>Total ingresos</t>
        </is>
      </c>
      <c r="B15" s="11">
        <f>SUM(B11:B14)</f>
        <v/>
      </c>
      <c r="C15" s="11">
        <f>SUM(C11:C14)</f>
        <v/>
      </c>
      <c r="D15" s="11">
        <f>SUM(D11:D14)</f>
        <v/>
      </c>
      <c r="E15" s="11">
        <f>SUM(E11:E14)</f>
        <v/>
      </c>
      <c r="F15" s="11">
        <f>SUM(F11:F14)</f>
        <v/>
      </c>
      <c r="G15" s="11">
        <f>SUM(G11:G14)</f>
        <v/>
      </c>
      <c r="H15" s="11">
        <f>SUM(H11:H14)</f>
        <v/>
      </c>
      <c r="I15" s="11">
        <f>SUM(I11:I14)</f>
        <v/>
      </c>
      <c r="J15" s="11">
        <f>SUM(J11:J14)</f>
        <v/>
      </c>
      <c r="K15" s="11">
        <f>SUM(K11:K14)</f>
        <v/>
      </c>
      <c r="L15" s="11">
        <f>SUM(L11:L14)</f>
        <v/>
      </c>
      <c r="M15" s="11">
        <f>SUM(M11:M14)</f>
        <v/>
      </c>
      <c r="N15" s="11">
        <f>SUM(N11:N14)</f>
        <v/>
      </c>
      <c r="O15" s="9">
        <f>SUM(B15:N15)</f>
        <v/>
      </c>
    </row>
    <row r="17">
      <c r="A17" s="8" t="inlineStr">
        <is>
          <t>EGRESOS</t>
        </is>
      </c>
    </row>
    <row r="18">
      <c r="A18" t="inlineStr">
        <is>
          <t>Proveedores</t>
        </is>
      </c>
      <c r="B18" s="4" t="n">
        <v>12000</v>
      </c>
      <c r="C18" s="4" t="n">
        <v>12000</v>
      </c>
      <c r="D18" s="4" t="n">
        <v>12000</v>
      </c>
      <c r="E18" s="4" t="n">
        <v>12000</v>
      </c>
      <c r="F18" s="4" t="n">
        <v>12000</v>
      </c>
      <c r="G18" s="4" t="n">
        <v>12000</v>
      </c>
      <c r="H18" s="4" t="n">
        <v>12000</v>
      </c>
      <c r="I18" s="4" t="n">
        <v>12000</v>
      </c>
      <c r="J18" s="4" t="n">
        <v>12000</v>
      </c>
      <c r="K18" s="4" t="n">
        <v>12000</v>
      </c>
      <c r="L18" s="4" t="n">
        <v>12000</v>
      </c>
      <c r="M18" s="4" t="n">
        <v>12000</v>
      </c>
      <c r="N18" s="4" t="n">
        <v>12000</v>
      </c>
      <c r="O18" s="9">
        <f>SUM(B18:N18)</f>
        <v/>
      </c>
    </row>
    <row r="19">
      <c r="A19" t="inlineStr">
        <is>
          <t>Sueldos y beneficios</t>
        </is>
      </c>
      <c r="B19" s="4" t="n">
        <v>0</v>
      </c>
      <c r="C19" s="4" t="n">
        <v>0</v>
      </c>
      <c r="D19" s="4" t="n">
        <v>0</v>
      </c>
      <c r="E19" s="4" t="n">
        <v>7000</v>
      </c>
      <c r="F19" s="4" t="n">
        <v>0</v>
      </c>
      <c r="G19" s="4" t="n">
        <v>0</v>
      </c>
      <c r="H19" s="4" t="n">
        <v>0</v>
      </c>
      <c r="I19" s="4" t="n">
        <v>7000</v>
      </c>
      <c r="J19" s="4" t="n">
        <v>0</v>
      </c>
      <c r="K19" s="4" t="n">
        <v>0</v>
      </c>
      <c r="L19" s="4" t="n">
        <v>0</v>
      </c>
      <c r="M19" s="4" t="n">
        <v>0</v>
      </c>
      <c r="N19" s="4" t="n">
        <v>7000</v>
      </c>
      <c r="O19" s="9">
        <f>SUM(B19:N19)</f>
        <v/>
      </c>
    </row>
    <row r="20">
      <c r="A20" t="inlineStr">
        <is>
          <t>IESS</t>
        </is>
      </c>
      <c r="B20" s="4" t="n">
        <v>1500</v>
      </c>
      <c r="C20" s="4" t="n">
        <v>1500</v>
      </c>
      <c r="D20" s="4" t="n">
        <v>1500</v>
      </c>
      <c r="E20" s="4" t="n">
        <v>1500</v>
      </c>
      <c r="F20" s="4" t="n">
        <v>1500</v>
      </c>
      <c r="G20" s="4" t="n">
        <v>1500</v>
      </c>
      <c r="H20" s="4" t="n">
        <v>1500</v>
      </c>
      <c r="I20" s="4" t="n">
        <v>1500</v>
      </c>
      <c r="J20" s="4" t="n">
        <v>1500</v>
      </c>
      <c r="K20" s="4" t="n">
        <v>1500</v>
      </c>
      <c r="L20" s="4" t="n">
        <v>1500</v>
      </c>
      <c r="M20" s="4" t="n">
        <v>1500</v>
      </c>
      <c r="N20" s="4" t="n">
        <v>1500</v>
      </c>
      <c r="O20" s="9">
        <f>SUM(B20:N20)</f>
        <v/>
      </c>
    </row>
    <row r="21">
      <c r="A21" t="inlineStr">
        <is>
          <t>Impuestos (IVA, retenciones, renta)</t>
        </is>
      </c>
      <c r="B21" s="4" t="n">
        <v>0</v>
      </c>
      <c r="C21" s="4" t="n">
        <v>0</v>
      </c>
      <c r="D21" s="4" t="n">
        <v>4500</v>
      </c>
      <c r="E21" s="4" t="n">
        <v>0</v>
      </c>
      <c r="F21" s="4" t="n">
        <v>0</v>
      </c>
      <c r="G21" s="4" t="n">
        <v>0</v>
      </c>
      <c r="H21" s="4" t="n">
        <v>4500</v>
      </c>
      <c r="I21" s="4" t="n">
        <v>0</v>
      </c>
      <c r="J21" s="4" t="n">
        <v>0</v>
      </c>
      <c r="K21" s="4" t="n">
        <v>0</v>
      </c>
      <c r="L21" s="4" t="n">
        <v>0</v>
      </c>
      <c r="M21" s="4" t="n">
        <v>4500</v>
      </c>
      <c r="N21" s="4" t="n">
        <v>0</v>
      </c>
      <c r="O21" s="9">
        <f>SUM(B21:N21)</f>
        <v/>
      </c>
    </row>
    <row r="22">
      <c r="A22" t="inlineStr">
        <is>
          <t>Arriendos y servicios</t>
        </is>
      </c>
      <c r="B22" s="4" t="n">
        <v>1800</v>
      </c>
      <c r="C22" s="4" t="n">
        <v>1800</v>
      </c>
      <c r="D22" s="4" t="n">
        <v>1800</v>
      </c>
      <c r="E22" s="4" t="n">
        <v>1800</v>
      </c>
      <c r="F22" s="4" t="n">
        <v>1800</v>
      </c>
      <c r="G22" s="4" t="n">
        <v>1800</v>
      </c>
      <c r="H22" s="4" t="n">
        <v>1800</v>
      </c>
      <c r="I22" s="4" t="n">
        <v>1800</v>
      </c>
      <c r="J22" s="4" t="n">
        <v>1800</v>
      </c>
      <c r="K22" s="4" t="n">
        <v>1800</v>
      </c>
      <c r="L22" s="4" t="n">
        <v>1800</v>
      </c>
      <c r="M22" s="4" t="n">
        <v>1800</v>
      </c>
      <c r="N22" s="4" t="n">
        <v>1800</v>
      </c>
      <c r="O22" s="9">
        <f>SUM(B22:N22)</f>
        <v/>
      </c>
    </row>
    <row r="23">
      <c r="A23" t="inlineStr">
        <is>
          <t>Cuotas de préstamos (capital + interés)</t>
        </is>
      </c>
      <c r="B23" s="4" t="n">
        <v>0</v>
      </c>
      <c r="C23" s="4" t="n">
        <v>0</v>
      </c>
      <c r="D23" s="4" t="n">
        <v>0</v>
      </c>
      <c r="E23" s="4" t="n">
        <v>3200</v>
      </c>
      <c r="F23" s="4" t="n">
        <v>0</v>
      </c>
      <c r="G23" s="4" t="n">
        <v>0</v>
      </c>
      <c r="H23" s="4" t="n">
        <v>0</v>
      </c>
      <c r="I23" s="4" t="n">
        <v>3200</v>
      </c>
      <c r="J23" s="4" t="n">
        <v>0</v>
      </c>
      <c r="K23" s="4" t="n">
        <v>0</v>
      </c>
      <c r="L23" s="4" t="n">
        <v>0</v>
      </c>
      <c r="M23" s="4" t="n">
        <v>0</v>
      </c>
      <c r="N23" s="4" t="n">
        <v>3200</v>
      </c>
      <c r="O23" s="9">
        <f>SUM(B23:N23)</f>
        <v/>
      </c>
    </row>
    <row r="24">
      <c r="A24" t="inlineStr">
        <is>
          <t>Inversiones / activos</t>
        </is>
      </c>
      <c r="B24" s="4" t="n">
        <v>0</v>
      </c>
      <c r="C24" s="4" t="n">
        <v>0</v>
      </c>
      <c r="D24" s="4" t="n">
        <v>0</v>
      </c>
      <c r="E24" s="4" t="n">
        <v>0</v>
      </c>
      <c r="F24" s="4" t="n">
        <v>0</v>
      </c>
      <c r="G24" s="4" t="n">
        <v>0</v>
      </c>
      <c r="H24" s="4" t="n">
        <v>0</v>
      </c>
      <c r="I24" s="4" t="n">
        <v>0</v>
      </c>
      <c r="J24" s="4" t="n">
        <v>0</v>
      </c>
      <c r="K24" s="4" t="n">
        <v>0</v>
      </c>
      <c r="L24" s="4" t="n">
        <v>0</v>
      </c>
      <c r="M24" s="4" t="n">
        <v>0</v>
      </c>
      <c r="N24" s="4" t="n">
        <v>0</v>
      </c>
      <c r="O24" s="9">
        <f>SUM(B24:N24)</f>
        <v/>
      </c>
    </row>
    <row r="25">
      <c r="A25" t="inlineStr">
        <is>
          <t>Otros pagos</t>
        </is>
      </c>
      <c r="B25" s="4" t="n">
        <v>500</v>
      </c>
      <c r="C25" s="4" t="n">
        <v>500</v>
      </c>
      <c r="D25" s="4" t="n">
        <v>500</v>
      </c>
      <c r="E25" s="4" t="n">
        <v>500</v>
      </c>
      <c r="F25" s="4" t="n">
        <v>500</v>
      </c>
      <c r="G25" s="4" t="n">
        <v>500</v>
      </c>
      <c r="H25" s="4" t="n">
        <v>500</v>
      </c>
      <c r="I25" s="4" t="n">
        <v>500</v>
      </c>
      <c r="J25" s="4" t="n">
        <v>500</v>
      </c>
      <c r="K25" s="4" t="n">
        <v>500</v>
      </c>
      <c r="L25" s="4" t="n">
        <v>500</v>
      </c>
      <c r="M25" s="4" t="n">
        <v>500</v>
      </c>
      <c r="N25" s="4" t="n">
        <v>500</v>
      </c>
      <c r="O25" s="9">
        <f>SUM(B25:N25)</f>
        <v/>
      </c>
    </row>
    <row r="26">
      <c r="A26" s="10" t="inlineStr">
        <is>
          <t>Total egresos</t>
        </is>
      </c>
      <c r="B26" s="11">
        <f>SUM(B18:B25)</f>
        <v/>
      </c>
      <c r="C26" s="11">
        <f>SUM(C18:C25)</f>
        <v/>
      </c>
      <c r="D26" s="11">
        <f>SUM(D18:D25)</f>
        <v/>
      </c>
      <c r="E26" s="11">
        <f>SUM(E18:E25)</f>
        <v/>
      </c>
      <c r="F26" s="11">
        <f>SUM(F18:F25)</f>
        <v/>
      </c>
      <c r="G26" s="11">
        <f>SUM(G18:G25)</f>
        <v/>
      </c>
      <c r="H26" s="11">
        <f>SUM(H18:H25)</f>
        <v/>
      </c>
      <c r="I26" s="11">
        <f>SUM(I18:I25)</f>
        <v/>
      </c>
      <c r="J26" s="11">
        <f>SUM(J18:J25)</f>
        <v/>
      </c>
      <c r="K26" s="11">
        <f>SUM(K18:K25)</f>
        <v/>
      </c>
      <c r="L26" s="11">
        <f>SUM(L18:L25)</f>
        <v/>
      </c>
      <c r="M26" s="11">
        <f>SUM(M18:M25)</f>
        <v/>
      </c>
      <c r="N26" s="11">
        <f>SUM(N18:N25)</f>
        <v/>
      </c>
      <c r="O26" s="9">
        <f>SUM(B26:N26)</f>
        <v/>
      </c>
    </row>
    <row r="28">
      <c r="A28" t="inlineStr">
        <is>
          <t>Flujo neto de la semana</t>
        </is>
      </c>
      <c r="B28" s="9">
        <f>B15-B26</f>
        <v/>
      </c>
      <c r="C28" s="9">
        <f>C15-C26</f>
        <v/>
      </c>
      <c r="D28" s="9">
        <f>D15-D26</f>
        <v/>
      </c>
      <c r="E28" s="9">
        <f>E15-E26</f>
        <v/>
      </c>
      <c r="F28" s="9">
        <f>F15-F26</f>
        <v/>
      </c>
      <c r="G28" s="9">
        <f>G15-G26</f>
        <v/>
      </c>
      <c r="H28" s="9">
        <f>H15-H26</f>
        <v/>
      </c>
      <c r="I28" s="9">
        <f>I15-I26</f>
        <v/>
      </c>
      <c r="J28" s="9">
        <f>J15-J26</f>
        <v/>
      </c>
      <c r="K28" s="9">
        <f>K15-K26</f>
        <v/>
      </c>
      <c r="L28" s="9">
        <f>L15-L26</f>
        <v/>
      </c>
      <c r="M28" s="9">
        <f>M15-M26</f>
        <v/>
      </c>
      <c r="N28" s="9">
        <f>N15-N26</f>
        <v/>
      </c>
      <c r="O28" s="9">
        <f>SUM(B28:N28)</f>
        <v/>
      </c>
    </row>
    <row r="29">
      <c r="A29" t="inlineStr">
        <is>
          <t>Saldo inicial</t>
        </is>
      </c>
      <c r="B29" s="9">
        <f>$B$5</f>
        <v/>
      </c>
      <c r="C29" s="9">
        <f>B30</f>
        <v/>
      </c>
      <c r="D29" s="9">
        <f>C30</f>
        <v/>
      </c>
      <c r="E29" s="9">
        <f>D30</f>
        <v/>
      </c>
      <c r="F29" s="9">
        <f>E30</f>
        <v/>
      </c>
      <c r="G29" s="9">
        <f>F30</f>
        <v/>
      </c>
      <c r="H29" s="9">
        <f>G30</f>
        <v/>
      </c>
      <c r="I29" s="9">
        <f>H30</f>
        <v/>
      </c>
      <c r="J29" s="9">
        <f>I30</f>
        <v/>
      </c>
      <c r="K29" s="9">
        <f>J30</f>
        <v/>
      </c>
      <c r="L29" s="9">
        <f>K30</f>
        <v/>
      </c>
      <c r="M29" s="9">
        <f>L30</f>
        <v/>
      </c>
      <c r="N29" s="9">
        <f>M30</f>
        <v/>
      </c>
    </row>
    <row r="30">
      <c r="A30" s="8" t="inlineStr">
        <is>
          <t>Saldo final</t>
        </is>
      </c>
      <c r="B30" s="12">
        <f>B29+B28</f>
        <v/>
      </c>
      <c r="C30" s="12">
        <f>C29+C28</f>
        <v/>
      </c>
      <c r="D30" s="12">
        <f>D29+D28</f>
        <v/>
      </c>
      <c r="E30" s="12">
        <f>E29+E28</f>
        <v/>
      </c>
      <c r="F30" s="12">
        <f>F29+F28</f>
        <v/>
      </c>
      <c r="G30" s="12">
        <f>G29+G28</f>
        <v/>
      </c>
      <c r="H30" s="12">
        <f>H29+H28</f>
        <v/>
      </c>
      <c r="I30" s="12">
        <f>I29+I28</f>
        <v/>
      </c>
      <c r="J30" s="12">
        <f>J29+J28</f>
        <v/>
      </c>
      <c r="K30" s="12">
        <f>K29+K28</f>
        <v/>
      </c>
      <c r="L30" s="12">
        <f>L29+L28</f>
        <v/>
      </c>
      <c r="M30" s="12">
        <f>M29+M28</f>
        <v/>
      </c>
      <c r="N30" s="12">
        <f>N29+N28</f>
        <v/>
      </c>
    </row>
    <row r="32">
      <c r="A32" s="10" t="inlineStr">
        <is>
          <t>Semanas por debajo del mínimo</t>
        </is>
      </c>
      <c r="B32">
        <f>COUNTIF(B30:N30,"&lt;"&amp;$B$6)</f>
        <v/>
      </c>
    </row>
    <row r="33">
      <c r="A33" s="10" t="inlineStr">
        <is>
          <t>Saldo más bajo proyectado</t>
        </is>
      </c>
      <c r="B33" s="9">
        <f>MIN(B30:N30)</f>
        <v/>
      </c>
    </row>
    <row r="34">
      <c r="A34" s="10" t="inlineStr">
        <is>
          <t>Primera semana en alerta</t>
        </is>
      </c>
      <c r="B34">
        <f>IFERROR("Semana "&amp;MATCH(TRUE,INDEX(B30:N30&lt;$B$6,0),0),"Ninguna")</f>
        <v/>
      </c>
    </row>
  </sheetData>
  <conditionalFormatting sqref="B30:N30">
    <cfRule type="cellIs" priority="1" operator="lessThan" dxfId="0">
      <formula>$B$6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32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4" customWidth="1" min="1" max="1"/>
    <col width="16" customWidth="1" min="2" max="2"/>
    <col width="16" customWidth="1" min="3" max="3"/>
    <col width="16" customWidth="1" min="4" max="4"/>
    <col width="16" customWidth="1" min="5" max="5"/>
  </cols>
  <sheetData>
    <row r="1">
      <c r="A1" s="1" t="inlineStr">
        <is>
          <t>Presupuesto 2027 · tres escenarios</t>
        </is>
      </c>
    </row>
    <row r="2">
      <c r="A2" t="inlineStr">
        <is>
          <t>Ingresa los valores base (2026) y ajusta los supuestos de cada escenario. Toda inversión debe resistir el escenario pesimista.</t>
        </is>
      </c>
    </row>
    <row r="4">
      <c r="A4" s="13" t="inlineStr">
        <is>
          <t>Supuesto / rubro</t>
        </is>
      </c>
      <c r="B4" s="13" t="inlineStr">
        <is>
          <t>Base 2026 (real)</t>
        </is>
      </c>
      <c r="C4" s="13" t="inlineStr">
        <is>
          <t>Pesimista</t>
        </is>
      </c>
      <c r="D4" s="13" t="inlineStr">
        <is>
          <t>Base</t>
        </is>
      </c>
      <c r="E4" s="13" t="inlineStr">
        <is>
          <t>Optimista</t>
        </is>
      </c>
    </row>
    <row r="5">
      <c r="A5" s="14" t="inlineStr">
        <is>
          <t>Ventas 2026 (USD)</t>
        </is>
      </c>
      <c r="B5" s="4" t="n">
        <v>1000000</v>
      </c>
      <c r="C5" s="14" t="n"/>
      <c r="D5" s="14" t="n"/>
      <c r="E5" s="14" t="n"/>
    </row>
    <row r="6">
      <c r="A6" s="14" t="inlineStr">
        <is>
          <t>Crecimiento de ventas</t>
        </is>
      </c>
      <c r="B6" s="14" t="n"/>
      <c r="C6" s="15" t="n">
        <v>-0.05</v>
      </c>
      <c r="D6" s="15" t="n">
        <v>0.05</v>
      </c>
      <c r="E6" s="15" t="n">
        <v>0.12</v>
      </c>
    </row>
    <row r="7">
      <c r="A7" s="14" t="inlineStr">
        <is>
          <t>Costo de ventas (% de ventas)</t>
        </is>
      </c>
      <c r="B7" s="15" t="n">
        <v>0.62</v>
      </c>
      <c r="C7" s="15" t="n">
        <v>0.65</v>
      </c>
      <c r="D7" s="15" t="n">
        <v>0.62</v>
      </c>
      <c r="E7" s="15" t="n">
        <v>0.6</v>
      </c>
    </row>
    <row r="8">
      <c r="A8" s="14" t="inlineStr">
        <is>
          <t>Gastos fijos 2026 (USD)</t>
        </is>
      </c>
      <c r="B8" s="4" t="n">
        <v>230000</v>
      </c>
      <c r="C8" s="14" t="n"/>
      <c r="D8" s="14" t="n"/>
      <c r="E8" s="14" t="n"/>
    </row>
    <row r="9">
      <c r="A9" s="14" t="inlineStr">
        <is>
          <t>Variación de gastos fijos</t>
        </is>
      </c>
      <c r="B9" s="14" t="n"/>
      <c r="C9" s="15" t="n">
        <v>0.06</v>
      </c>
      <c r="D9" s="15" t="n">
        <v>0.04</v>
      </c>
      <c r="E9" s="15" t="n">
        <v>0.03</v>
      </c>
    </row>
    <row r="10">
      <c r="A10" s="14" t="inlineStr">
        <is>
          <t>Días de cobro</t>
        </is>
      </c>
      <c r="B10" s="4" t="n">
        <v>60</v>
      </c>
      <c r="C10" s="4" t="n">
        <v>75</v>
      </c>
      <c r="D10" s="4" t="n">
        <v>60</v>
      </c>
      <c r="E10" s="4" t="n">
        <v>50</v>
      </c>
    </row>
    <row r="11">
      <c r="A11" s="14" t="inlineStr">
        <is>
          <t>Deuda financiera (USD)</t>
        </is>
      </c>
      <c r="B11" s="4" t="n">
        <v>250000</v>
      </c>
      <c r="C11" s="14" t="n"/>
      <c r="D11" s="14" t="n"/>
      <c r="E11" s="14" t="n"/>
    </row>
    <row r="12">
      <c r="A12" s="14" t="inlineStr">
        <is>
          <t>Tasa de interés anual</t>
        </is>
      </c>
      <c r="B12" s="14" t="n"/>
      <c r="C12" s="15" t="n">
        <v>0.12</v>
      </c>
      <c r="D12" s="15" t="n">
        <v>0.105</v>
      </c>
      <c r="E12" s="15" t="n">
        <v>0.095</v>
      </c>
    </row>
    <row r="13">
      <c r="A13" s="14" t="inlineStr">
        <is>
          <t>Depreciaciones (USD)</t>
        </is>
      </c>
      <c r="B13" s="4" t="n">
        <v>35000</v>
      </c>
      <c r="C13" s="4" t="n">
        <v>35000</v>
      </c>
      <c r="D13" s="4" t="n">
        <v>35000</v>
      </c>
      <c r="E13" s="4" t="n">
        <v>35000</v>
      </c>
    </row>
    <row r="16">
      <c r="A16" s="16" t="inlineStr">
        <is>
          <t>Resultado proyectado 2027</t>
        </is>
      </c>
      <c r="B16" s="16" t="inlineStr"/>
      <c r="C16" s="16" t="inlineStr">
        <is>
          <t>Pesimista</t>
        </is>
      </c>
      <c r="D16" s="16" t="inlineStr">
        <is>
          <t>Base</t>
        </is>
      </c>
      <c r="E16" s="16" t="inlineStr">
        <is>
          <t>Optimista</t>
        </is>
      </c>
    </row>
    <row r="17">
      <c r="A17" t="inlineStr">
        <is>
          <t>Ventas</t>
        </is>
      </c>
      <c r="C17" s="17">
        <f>$B$5*(1+C6)</f>
        <v/>
      </c>
      <c r="D17" s="17">
        <f>$B$5*(1+D6)</f>
        <v/>
      </c>
      <c r="E17" s="17">
        <f>$B$5*(1+E6)</f>
        <v/>
      </c>
    </row>
    <row r="18">
      <c r="A18" t="inlineStr">
        <is>
          <t>Costo de ventas</t>
        </is>
      </c>
      <c r="C18" s="17">
        <f>C17*C7</f>
        <v/>
      </c>
      <c r="D18" s="17">
        <f>D17*D7</f>
        <v/>
      </c>
      <c r="E18" s="17">
        <f>E17*E7</f>
        <v/>
      </c>
    </row>
    <row r="19">
      <c r="A19" t="inlineStr">
        <is>
          <t>Utilidad bruta</t>
        </is>
      </c>
      <c r="C19" s="17">
        <f>C17-C18</f>
        <v/>
      </c>
      <c r="D19" s="17">
        <f>D17-D18</f>
        <v/>
      </c>
      <c r="E19" s="17">
        <f>E17-E18</f>
        <v/>
      </c>
    </row>
    <row r="20">
      <c r="A20" t="inlineStr">
        <is>
          <t>Gastos fijos</t>
        </is>
      </c>
      <c r="C20" s="17">
        <f>$B$8*(1+C9)</f>
        <v/>
      </c>
      <c r="D20" s="17">
        <f>$B$8*(1+D9)</f>
        <v/>
      </c>
      <c r="E20" s="17">
        <f>$B$8*(1+E9)</f>
        <v/>
      </c>
    </row>
    <row r="21">
      <c r="A21" s="10" t="inlineStr">
        <is>
          <t>EBITDA</t>
        </is>
      </c>
      <c r="C21" s="18">
        <f>C19-C20</f>
        <v/>
      </c>
      <c r="D21" s="18">
        <f>D19-D20</f>
        <v/>
      </c>
      <c r="E21" s="18">
        <f>E19-E20</f>
        <v/>
      </c>
    </row>
    <row r="22">
      <c r="A22" t="inlineStr">
        <is>
          <t>Depreciaciones</t>
        </is>
      </c>
      <c r="C22" s="17">
        <f>C13</f>
        <v/>
      </c>
      <c r="D22" s="17">
        <f>D13</f>
        <v/>
      </c>
      <c r="E22" s="17">
        <f>E13</f>
        <v/>
      </c>
    </row>
    <row r="23">
      <c r="A23" t="inlineStr">
        <is>
          <t>Utilidad operativa</t>
        </is>
      </c>
      <c r="C23" s="17">
        <f>C21-C22</f>
        <v/>
      </c>
      <c r="D23" s="17">
        <f>D21-D22</f>
        <v/>
      </c>
      <c r="E23" s="17">
        <f>E21-E22</f>
        <v/>
      </c>
    </row>
    <row r="24">
      <c r="A24" t="inlineStr">
        <is>
          <t>Intereses</t>
        </is>
      </c>
      <c r="C24" s="17">
        <f>$B$11*C12</f>
        <v/>
      </c>
      <c r="D24" s="17">
        <f>$B$11*D12</f>
        <v/>
      </c>
      <c r="E24" s="17">
        <f>$B$11*E12</f>
        <v/>
      </c>
    </row>
    <row r="25">
      <c r="A25" s="10" t="inlineStr">
        <is>
          <t>Utilidad antes de participación e impuestos</t>
        </is>
      </c>
      <c r="C25" s="18">
        <f>C23-C24</f>
        <v/>
      </c>
      <c r="D25" s="18">
        <f>D23-D24</f>
        <v/>
      </c>
      <c r="E25" s="18">
        <f>E23-E24</f>
        <v/>
      </c>
    </row>
    <row r="26">
      <c r="A26" t="inlineStr">
        <is>
          <t>Cuentas por cobrar al cierre</t>
        </is>
      </c>
      <c r="C26" s="17">
        <f>C17/360*C10</f>
        <v/>
      </c>
      <c r="D26" s="17">
        <f>D17/360*D10</f>
        <v/>
      </c>
      <c r="E26" s="17">
        <f>E17/360*E10</f>
        <v/>
      </c>
    </row>
    <row r="27">
      <c r="A27" t="inlineStr">
        <is>
          <t>Margen EBITDA</t>
        </is>
      </c>
      <c r="C27" s="19">
        <f>IFERROR(C21/C17,"")</f>
        <v/>
      </c>
      <c r="D27" s="19">
        <f>IFERROR(D21/D17,"")</f>
        <v/>
      </c>
      <c r="E27" s="19">
        <f>IFERROR(E21/E17,"")</f>
        <v/>
      </c>
    </row>
    <row r="28">
      <c r="A28" t="inlineStr">
        <is>
          <t>Deuda / EBITDA (veces)</t>
        </is>
      </c>
      <c r="C28" s="20">
        <f>IFERROR($B$11/C21,"")</f>
        <v/>
      </c>
      <c r="D28" s="20">
        <f>IFERROR($B$11/D21,"")</f>
        <v/>
      </c>
      <c r="E28" s="20">
        <f>IFERROR($B$11/E21,"")</f>
        <v/>
      </c>
    </row>
    <row r="29">
      <c r="A29" t="inlineStr">
        <is>
          <t>Cobertura de intereses (veces)</t>
        </is>
      </c>
      <c r="C29" s="20">
        <f>IFERROR(C21/C24,"")</f>
        <v/>
      </c>
      <c r="D29" s="20">
        <f>IFERROR(D21/D24,"")</f>
        <v/>
      </c>
      <c r="E29" s="20">
        <f>IFERROR(E21/E24,"")</f>
        <v/>
      </c>
    </row>
    <row r="32">
      <c r="A32" s="6" t="inlineStr">
        <is>
          <t>Lectura: la utilidad antes de participación laboral (15%) e impuesto a la renta es referencial; consulta con tu contador el cálculo exacto.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2026-10-12T16:49:26Z</dcterms:created>
  <dcterms:modified xmlns:dcterms="http://purl.org/dc/terms/" xmlns:xsi="http://www.w3.org/2001/XMLSchema-instance" xsi:type="dcterms:W3CDTF">2026-10-12T16:49:26Z</dcterms:modified>
</cp:coreProperties>
</file>